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switchdrive\Central Environmental Laboratory\Cours\ENV-300 2025\"/>
    </mc:Choice>
  </mc:AlternateContent>
  <xr:revisionPtr revIDLastSave="0" documentId="13_ncr:1_{E0A53022-0FE1-4F25-B70A-2BEA0E542B1F}" xr6:coauthVersionLast="47" xr6:coauthVersionMax="47" xr10:uidLastSave="{00000000-0000-0000-0000-000000000000}"/>
  <bookViews>
    <workbookView xWindow="1116" yWindow="0" windowWidth="21600" windowHeight="12240" xr2:uid="{D1B524E3-3381-460B-9B3A-A7638F0F7E00}"/>
  </bookViews>
  <sheets>
    <sheet name="Results" sheetId="1" r:id="rId1"/>
    <sheet name="QC" sheetId="4" r:id="rId2"/>
    <sheet name="Cost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  <c r="G16" i="4" s="1"/>
  <c r="H15" i="4"/>
  <c r="H16" i="4" s="1"/>
  <c r="I15" i="4"/>
  <c r="I16" i="4" s="1"/>
  <c r="G12" i="4"/>
  <c r="H12" i="4"/>
  <c r="I12" i="4"/>
  <c r="G13" i="4"/>
  <c r="H13" i="4"/>
  <c r="I13" i="4"/>
  <c r="E12" i="4" l="1"/>
  <c r="F12" i="4"/>
  <c r="E13" i="4"/>
  <c r="F13" i="4"/>
  <c r="E15" i="4"/>
  <c r="E16" i="4" s="1"/>
  <c r="F15" i="4"/>
  <c r="F16" i="4" s="1"/>
  <c r="C15" i="4" l="1"/>
  <c r="C13" i="4"/>
  <c r="C12" i="4"/>
  <c r="D12" i="4"/>
  <c r="B13" i="4" l="1"/>
  <c r="B12" i="4"/>
  <c r="B10" i="4"/>
  <c r="B9" i="4"/>
  <c r="C16" i="4"/>
  <c r="D15" i="4" l="1"/>
  <c r="D16" i="4" s="1"/>
  <c r="E3" i="5" l="1"/>
  <c r="E15" i="5" l="1"/>
</calcChain>
</file>

<file path=xl/sharedStrings.xml><?xml version="1.0" encoding="utf-8"?>
<sst xmlns="http://schemas.openxmlformats.org/spreadsheetml/2006/main" count="91" uniqueCount="42">
  <si>
    <t>Unit</t>
  </si>
  <si>
    <t># samples</t>
  </si>
  <si>
    <t>Material Costs</t>
  </si>
  <si>
    <t>Material</t>
  </si>
  <si>
    <t>Unit Cost, CHF</t>
  </si>
  <si>
    <t>Cost, CHF</t>
  </si>
  <si>
    <t>Total Material Cost, CHF</t>
  </si>
  <si>
    <t>Element</t>
  </si>
  <si>
    <t>[mg/l]</t>
  </si>
  <si>
    <t>CTRL #REF</t>
  </si>
  <si>
    <t>SD</t>
  </si>
  <si>
    <t>RSD [%]</t>
  </si>
  <si>
    <t>Sample Nr.</t>
  </si>
  <si>
    <t>Comments:</t>
  </si>
  <si>
    <t>Blank</t>
  </si>
  <si>
    <t>The LOQ is recalculated according to the dilution used during sample analysis.
LOQ (calibration) X dilution factor. Pay attention to the units.</t>
  </si>
  <si>
    <t>No</t>
  </si>
  <si>
    <t>[mg/L]</t>
  </si>
  <si>
    <t>LOQ [mg/L]</t>
  </si>
  <si>
    <t>CTRL</t>
  </si>
  <si>
    <t>Recovery</t>
  </si>
  <si>
    <t>LOQ Method</t>
  </si>
  <si>
    <t>2</t>
  </si>
  <si>
    <t>&lt;loq</t>
  </si>
  <si>
    <t>Résultats ICP-OES</t>
  </si>
  <si>
    <t>Cd</t>
  </si>
  <si>
    <t>Cu</t>
  </si>
  <si>
    <t>Co</t>
  </si>
  <si>
    <t>Cr</t>
  </si>
  <si>
    <t>Ni</t>
  </si>
  <si>
    <t>Pb</t>
  </si>
  <si>
    <t>Zn</t>
  </si>
  <si>
    <t xml:space="preserve">1 M </t>
  </si>
  <si>
    <t xml:space="preserve">2 M </t>
  </si>
  <si>
    <t xml:space="preserve">8 S </t>
  </si>
  <si>
    <t>7.2 C</t>
  </si>
  <si>
    <t>7.1 C</t>
  </si>
  <si>
    <t>6.1 C</t>
  </si>
  <si>
    <t>5 M</t>
  </si>
  <si>
    <t>4.2 M</t>
  </si>
  <si>
    <t>4.1 M</t>
  </si>
  <si>
    <t>&lt;LOQ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</si>
</sst>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i/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1" xfId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0" fontId="6" fillId="0" borderId="1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9" fontId="6" fillId="4" borderId="11" xfId="1" applyFont="1" applyFill="1" applyBorder="1" applyAlignment="1">
      <alignment horizontal="center" vertical="center"/>
    </xf>
    <xf numFmtId="9" fontId="6" fillId="4" borderId="10" xfId="1" applyFont="1" applyFill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10" fontId="6" fillId="4" borderId="10" xfId="1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166" fontId="6" fillId="4" borderId="10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7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E42D-5B2E-4BDD-B9B3-921C02D9823A}">
  <dimension ref="A2:I18"/>
  <sheetViews>
    <sheetView tabSelected="1" zoomScale="85" zoomScaleNormal="85" workbookViewId="0">
      <selection activeCell="F26" sqref="F26"/>
    </sheetView>
  </sheetViews>
  <sheetFormatPr defaultColWidth="9.109375" defaultRowHeight="17.399999999999999" customHeight="1" x14ac:dyDescent="0.3"/>
  <cols>
    <col min="1" max="1" width="9.109375" style="20"/>
    <col min="2" max="2" width="14.6640625" style="20" customWidth="1"/>
    <col min="3" max="14" width="14.5546875" style="20" customWidth="1"/>
    <col min="15" max="16384" width="9.109375" style="20"/>
  </cols>
  <sheetData>
    <row r="2" spans="1:9" ht="17.399999999999999" customHeight="1" x14ac:dyDescent="0.3">
      <c r="A2" s="51" t="s">
        <v>24</v>
      </c>
    </row>
    <row r="4" spans="1:9" ht="17.399999999999999" customHeight="1" x14ac:dyDescent="0.3">
      <c r="A4" s="58" t="s">
        <v>16</v>
      </c>
      <c r="B4" s="58" t="s">
        <v>12</v>
      </c>
      <c r="C4" s="24" t="s">
        <v>25</v>
      </c>
      <c r="D4" s="24" t="s">
        <v>27</v>
      </c>
      <c r="E4" s="24" t="s">
        <v>28</v>
      </c>
      <c r="F4" s="24" t="s">
        <v>26</v>
      </c>
      <c r="G4" s="55" t="s">
        <v>29</v>
      </c>
      <c r="H4" s="55" t="s">
        <v>30</v>
      </c>
      <c r="I4" s="55" t="s">
        <v>31</v>
      </c>
    </row>
    <row r="5" spans="1:9" ht="17.399999999999999" customHeight="1" x14ac:dyDescent="0.3">
      <c r="A5" s="59"/>
      <c r="B5" s="59"/>
      <c r="C5" s="24" t="s">
        <v>17</v>
      </c>
      <c r="D5" s="25" t="s">
        <v>17</v>
      </c>
      <c r="E5" s="25" t="s">
        <v>17</v>
      </c>
      <c r="F5" s="25" t="s">
        <v>17</v>
      </c>
      <c r="G5" s="55" t="s">
        <v>17</v>
      </c>
      <c r="H5" s="55" t="s">
        <v>17</v>
      </c>
      <c r="I5" s="55" t="s">
        <v>17</v>
      </c>
    </row>
    <row r="6" spans="1:9" ht="17.399999999999999" customHeight="1" x14ac:dyDescent="0.3">
      <c r="A6" s="47">
        <v>1</v>
      </c>
      <c r="B6" s="48" t="s">
        <v>32</v>
      </c>
      <c r="C6" s="49" t="s">
        <v>41</v>
      </c>
      <c r="D6" s="49" t="s">
        <v>41</v>
      </c>
      <c r="E6" s="57">
        <v>1.0879999999999999</v>
      </c>
      <c r="F6" s="57">
        <v>1.0609999999999999</v>
      </c>
      <c r="G6" s="57">
        <v>1.323</v>
      </c>
      <c r="H6" s="57">
        <v>0.97100000000000009</v>
      </c>
      <c r="I6" s="57">
        <v>4.3390000000000004</v>
      </c>
    </row>
    <row r="7" spans="1:9" ht="17.399999999999999" customHeight="1" x14ac:dyDescent="0.3">
      <c r="A7" s="47">
        <v>2</v>
      </c>
      <c r="B7" s="48" t="s">
        <v>33</v>
      </c>
      <c r="C7" s="49" t="s">
        <v>41</v>
      </c>
      <c r="D7" s="49" t="s">
        <v>41</v>
      </c>
      <c r="E7" s="57">
        <v>0.97799999999999998</v>
      </c>
      <c r="F7" s="57">
        <v>0.93299999999999994</v>
      </c>
      <c r="G7" s="57">
        <v>1.1559999999999999</v>
      </c>
      <c r="H7" s="57">
        <v>0.63400000000000001</v>
      </c>
      <c r="I7" s="57">
        <v>4.0060000000000002</v>
      </c>
    </row>
    <row r="8" spans="1:9" ht="17.399999999999999" customHeight="1" x14ac:dyDescent="0.3">
      <c r="A8" s="47">
        <v>3</v>
      </c>
      <c r="B8" s="48" t="s">
        <v>40</v>
      </c>
      <c r="C8" s="49" t="s">
        <v>41</v>
      </c>
      <c r="D8" s="49" t="s">
        <v>41</v>
      </c>
      <c r="E8" s="57">
        <v>1.0529999999999999</v>
      </c>
      <c r="F8" s="57">
        <v>1.1859999999999999</v>
      </c>
      <c r="G8" s="57">
        <v>1.2829999999999999</v>
      </c>
      <c r="H8" s="57">
        <v>0.77100000000000002</v>
      </c>
      <c r="I8" s="57">
        <v>4.96</v>
      </c>
    </row>
    <row r="9" spans="1:9" ht="17.399999999999999" customHeight="1" x14ac:dyDescent="0.3">
      <c r="A9" s="47">
        <v>4</v>
      </c>
      <c r="B9" s="48" t="s">
        <v>39</v>
      </c>
      <c r="C9" s="49" t="s">
        <v>41</v>
      </c>
      <c r="D9" s="49" t="s">
        <v>41</v>
      </c>
      <c r="E9" s="57">
        <v>0.93500000000000005</v>
      </c>
      <c r="F9" s="57">
        <v>1.115</v>
      </c>
      <c r="G9" s="57">
        <v>1.1179999999999999</v>
      </c>
      <c r="H9" s="57">
        <v>0.61899999999999999</v>
      </c>
      <c r="I9" s="57">
        <v>3.8290000000000002</v>
      </c>
    </row>
    <row r="10" spans="1:9" ht="17.399999999999999" customHeight="1" x14ac:dyDescent="0.3">
      <c r="A10" s="47">
        <v>5</v>
      </c>
      <c r="B10" s="48" t="s">
        <v>38</v>
      </c>
      <c r="C10" s="49" t="s">
        <v>41</v>
      </c>
      <c r="D10" s="49" t="s">
        <v>41</v>
      </c>
      <c r="E10" s="57">
        <v>0.996</v>
      </c>
      <c r="F10" s="57">
        <v>2.7889999999999997</v>
      </c>
      <c r="G10" s="57">
        <v>1.1160000000000001</v>
      </c>
      <c r="H10" s="57">
        <v>2.5219999999999998</v>
      </c>
      <c r="I10" s="57">
        <v>6.2170000000000005</v>
      </c>
    </row>
    <row r="11" spans="1:9" ht="17.399999999999999" customHeight="1" x14ac:dyDescent="0.3">
      <c r="A11" s="47">
        <v>6</v>
      </c>
      <c r="B11" s="48" t="s">
        <v>37</v>
      </c>
      <c r="C11" s="49" t="s">
        <v>41</v>
      </c>
      <c r="D11" s="49" t="s">
        <v>41</v>
      </c>
      <c r="E11" s="57">
        <v>0.82899999999999996</v>
      </c>
      <c r="F11" s="57">
        <v>1.145</v>
      </c>
      <c r="G11" s="57">
        <v>0.93799999999999994</v>
      </c>
      <c r="H11" s="57">
        <v>0.8640000000000001</v>
      </c>
      <c r="I11" s="57">
        <v>6.1180000000000003</v>
      </c>
    </row>
    <row r="12" spans="1:9" ht="17.399999999999999" customHeight="1" x14ac:dyDescent="0.3">
      <c r="A12" s="47">
        <v>7</v>
      </c>
      <c r="B12" s="48" t="s">
        <v>36</v>
      </c>
      <c r="C12" s="49" t="s">
        <v>41</v>
      </c>
      <c r="D12" s="49" t="s">
        <v>41</v>
      </c>
      <c r="E12" s="57">
        <v>0.86599999999999999</v>
      </c>
      <c r="F12" s="57">
        <v>1.08</v>
      </c>
      <c r="G12" s="57">
        <v>1.129</v>
      </c>
      <c r="H12" s="57">
        <v>0.57200000000000006</v>
      </c>
      <c r="I12" s="57">
        <v>4.7450000000000001</v>
      </c>
    </row>
    <row r="13" spans="1:9" ht="17.399999999999999" customHeight="1" x14ac:dyDescent="0.3">
      <c r="A13" s="47">
        <v>8</v>
      </c>
      <c r="B13" s="48" t="s">
        <v>35</v>
      </c>
      <c r="C13" s="49" t="s">
        <v>41</v>
      </c>
      <c r="D13" s="49" t="s">
        <v>41</v>
      </c>
      <c r="E13" s="57">
        <v>1.1339999999999999</v>
      </c>
      <c r="F13" s="57">
        <v>1.581</v>
      </c>
      <c r="G13" s="57">
        <v>1.4769999999999999</v>
      </c>
      <c r="H13" s="57">
        <v>0.78200000000000003</v>
      </c>
      <c r="I13" s="57">
        <v>7.718</v>
      </c>
    </row>
    <row r="14" spans="1:9" ht="17.399999999999999" customHeight="1" x14ac:dyDescent="0.3">
      <c r="A14" s="47">
        <v>9</v>
      </c>
      <c r="B14" s="48" t="s">
        <v>34</v>
      </c>
      <c r="C14" s="49" t="s">
        <v>41</v>
      </c>
      <c r="D14" s="49" t="s">
        <v>41</v>
      </c>
      <c r="E14" s="57">
        <v>1.1719999999999999</v>
      </c>
      <c r="F14" s="57">
        <v>1.923</v>
      </c>
      <c r="G14" s="57">
        <v>1.1840000000000002</v>
      </c>
      <c r="H14" s="57">
        <v>0.82500000000000007</v>
      </c>
      <c r="I14" s="57">
        <v>8.4380000000000006</v>
      </c>
    </row>
    <row r="16" spans="1:9" ht="17.399999999999999" customHeight="1" x14ac:dyDescent="0.3">
      <c r="A16" s="60" t="s">
        <v>18</v>
      </c>
      <c r="B16" s="60"/>
      <c r="C16" s="23">
        <v>0.5</v>
      </c>
      <c r="D16" s="23">
        <v>0.5</v>
      </c>
      <c r="E16" s="23">
        <v>0.5</v>
      </c>
      <c r="F16" s="23">
        <v>0.5</v>
      </c>
      <c r="G16" s="23">
        <v>0.5</v>
      </c>
      <c r="H16" s="23">
        <v>0.5</v>
      </c>
      <c r="I16" s="23">
        <v>0.5</v>
      </c>
    </row>
    <row r="17" spans="1:7" ht="17.399999999999999" customHeight="1" x14ac:dyDescent="0.3">
      <c r="A17" s="61" t="s">
        <v>13</v>
      </c>
      <c r="B17" s="61"/>
    </row>
    <row r="18" spans="1:7" ht="27.6" customHeight="1" x14ac:dyDescent="0.3">
      <c r="A18" s="62" t="s">
        <v>15</v>
      </c>
      <c r="B18" s="62"/>
      <c r="C18" s="62"/>
      <c r="D18" s="62"/>
      <c r="E18" s="62"/>
      <c r="F18" s="62"/>
      <c r="G18" s="50"/>
    </row>
  </sheetData>
  <sheetProtection algorithmName="SHA-512" hashValue="D5qtbZaTg+0MvSq5tqZHSD9KTYP1d+HPAOwa8cE2WaQmOi+y8XCWIwrz17Xc0mikSK5+VfEsnKtKazEBvUATkQ==" saltValue="WVOjqosaQiFc3PPqjXbMLg==" spinCount="100000" sheet="1" objects="1" scenarios="1"/>
  <mergeCells count="5">
    <mergeCell ref="B4:B5"/>
    <mergeCell ref="A4:A5"/>
    <mergeCell ref="A16:B16"/>
    <mergeCell ref="A17:B17"/>
    <mergeCell ref="A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1E64-2DA2-4F08-A460-A3F71F04098E}">
  <dimension ref="A1:I16"/>
  <sheetViews>
    <sheetView zoomScale="85" zoomScaleNormal="85" workbookViewId="0">
      <selection activeCell="N19" sqref="N19"/>
    </sheetView>
  </sheetViews>
  <sheetFormatPr defaultColWidth="9.109375" defaultRowHeight="16.95" customHeight="1" x14ac:dyDescent="0.3"/>
  <cols>
    <col min="1" max="1" width="19.44140625" style="20" customWidth="1"/>
    <col min="2" max="2" width="8.5546875" style="20" customWidth="1"/>
    <col min="3" max="16384" width="9.109375" style="20"/>
  </cols>
  <sheetData>
    <row r="1" spans="1:9" ht="16.95" customHeight="1" x14ac:dyDescent="0.3">
      <c r="A1" s="64" t="s">
        <v>7</v>
      </c>
      <c r="B1" s="64"/>
      <c r="C1" s="40" t="s">
        <v>25</v>
      </c>
      <c r="D1" s="23" t="s">
        <v>27</v>
      </c>
      <c r="E1" s="40" t="s">
        <v>28</v>
      </c>
      <c r="F1" s="23" t="s">
        <v>26</v>
      </c>
      <c r="G1" s="40" t="s">
        <v>29</v>
      </c>
      <c r="H1" s="23" t="s">
        <v>30</v>
      </c>
      <c r="I1" s="40" t="s">
        <v>31</v>
      </c>
    </row>
    <row r="2" spans="1:9" ht="16.95" customHeight="1" x14ac:dyDescent="0.3">
      <c r="A2" s="63" t="s">
        <v>0</v>
      </c>
      <c r="B2" s="63"/>
      <c r="C2" s="33" t="s">
        <v>8</v>
      </c>
      <c r="D2" s="42" t="s">
        <v>8</v>
      </c>
      <c r="E2" s="56" t="s">
        <v>8</v>
      </c>
      <c r="F2" s="56" t="s">
        <v>8</v>
      </c>
      <c r="G2" s="40" t="s">
        <v>8</v>
      </c>
      <c r="H2" s="56" t="s">
        <v>8</v>
      </c>
      <c r="I2" s="40" t="s">
        <v>8</v>
      </c>
    </row>
    <row r="3" spans="1:9" ht="16.95" customHeight="1" x14ac:dyDescent="0.3">
      <c r="A3" s="61" t="s">
        <v>9</v>
      </c>
      <c r="B3" s="61"/>
      <c r="C3" s="38">
        <v>1.0683</v>
      </c>
      <c r="D3" s="54">
        <v>1.0683</v>
      </c>
      <c r="E3" s="38">
        <v>1.0683</v>
      </c>
      <c r="F3" s="54">
        <v>1.0683</v>
      </c>
      <c r="G3" s="38">
        <v>1.0683</v>
      </c>
      <c r="H3" s="54">
        <v>1.0683</v>
      </c>
      <c r="I3" s="38">
        <v>1.0683</v>
      </c>
    </row>
    <row r="4" spans="1:9" ht="16.95" customHeight="1" x14ac:dyDescent="0.3">
      <c r="A4" s="65" t="s">
        <v>21</v>
      </c>
      <c r="B4" s="65"/>
      <c r="C4" s="34">
        <v>0.05</v>
      </c>
      <c r="D4" s="22">
        <v>0.05</v>
      </c>
      <c r="E4" s="22">
        <v>0.05</v>
      </c>
      <c r="F4" s="22">
        <v>0.05</v>
      </c>
      <c r="G4" s="34">
        <v>0.05</v>
      </c>
      <c r="H4" s="22">
        <v>0.05</v>
      </c>
      <c r="I4" s="34">
        <v>0.05</v>
      </c>
    </row>
    <row r="5" spans="1:9" ht="16.95" customHeight="1" x14ac:dyDescent="0.3">
      <c r="A5" s="27"/>
      <c r="B5" s="27"/>
      <c r="C5" s="32"/>
      <c r="D5" s="32"/>
      <c r="E5" s="32"/>
      <c r="F5" s="32"/>
      <c r="G5" s="32"/>
      <c r="H5" s="32"/>
      <c r="I5" s="32"/>
    </row>
    <row r="6" spans="1:9" ht="16.95" customHeight="1" x14ac:dyDescent="0.3">
      <c r="A6" s="61" t="s">
        <v>14</v>
      </c>
      <c r="B6" s="43">
        <v>1</v>
      </c>
      <c r="C6" s="35" t="s">
        <v>23</v>
      </c>
      <c r="D6" s="35" t="s">
        <v>23</v>
      </c>
      <c r="E6" s="35" t="s">
        <v>23</v>
      </c>
      <c r="F6" s="35" t="s">
        <v>23</v>
      </c>
      <c r="G6" s="35" t="s">
        <v>23</v>
      </c>
      <c r="H6" s="35" t="s">
        <v>23</v>
      </c>
      <c r="I6" s="35" t="s">
        <v>23</v>
      </c>
    </row>
    <row r="7" spans="1:9" ht="16.95" customHeight="1" x14ac:dyDescent="0.3">
      <c r="A7" s="65"/>
      <c r="B7" s="52" t="s">
        <v>22</v>
      </c>
      <c r="C7" s="40" t="s">
        <v>23</v>
      </c>
      <c r="D7" s="40" t="s">
        <v>23</v>
      </c>
      <c r="E7" s="40" t="s">
        <v>23</v>
      </c>
      <c r="F7" s="40" t="s">
        <v>23</v>
      </c>
      <c r="G7" s="40" t="s">
        <v>23</v>
      </c>
      <c r="H7" s="40" t="s">
        <v>23</v>
      </c>
      <c r="I7" s="40" t="s">
        <v>23</v>
      </c>
    </row>
    <row r="8" spans="1:9" ht="16.95" customHeight="1" x14ac:dyDescent="0.3">
      <c r="A8" s="27"/>
      <c r="B8" s="27"/>
      <c r="C8" s="27"/>
      <c r="D8" s="41"/>
      <c r="E8" s="44"/>
      <c r="F8" s="44"/>
      <c r="G8" s="44"/>
      <c r="H8" s="44"/>
      <c r="I8" s="44"/>
    </row>
    <row r="9" spans="1:9" ht="16.95" customHeight="1" x14ac:dyDescent="0.3">
      <c r="A9" s="61" t="s">
        <v>19</v>
      </c>
      <c r="B9" s="43">
        <f>B6</f>
        <v>1</v>
      </c>
      <c r="C9" s="38">
        <v>1.0625</v>
      </c>
      <c r="D9" s="30">
        <v>1.0364</v>
      </c>
      <c r="E9" s="38">
        <v>1.0301</v>
      </c>
      <c r="F9" s="30">
        <v>1.0289999999999999</v>
      </c>
      <c r="G9" s="38">
        <v>1.0494000000000001</v>
      </c>
      <c r="H9" s="30">
        <v>1.0398000000000001</v>
      </c>
      <c r="I9" s="38">
        <v>1.0510999999999999</v>
      </c>
    </row>
    <row r="10" spans="1:9" ht="16.95" customHeight="1" x14ac:dyDescent="0.3">
      <c r="A10" s="65"/>
      <c r="B10" s="45" t="str">
        <f>B7</f>
        <v>2</v>
      </c>
      <c r="C10" s="53">
        <v>1.0622</v>
      </c>
      <c r="D10" s="46">
        <v>1.0336000000000001</v>
      </c>
      <c r="E10" s="53">
        <v>1.0283</v>
      </c>
      <c r="F10" s="46">
        <v>1.0369999999999999</v>
      </c>
      <c r="G10" s="53">
        <v>1.0474000000000001</v>
      </c>
      <c r="H10" s="46">
        <v>1.0350999999999999</v>
      </c>
      <c r="I10" s="53">
        <v>1.0589</v>
      </c>
    </row>
    <row r="12" spans="1:9" ht="16.95" customHeight="1" x14ac:dyDescent="0.3">
      <c r="A12" s="61" t="s">
        <v>20</v>
      </c>
      <c r="B12" s="43">
        <f>B6</f>
        <v>1</v>
      </c>
      <c r="C12" s="36">
        <f t="shared" ref="C12:D12" si="0">C9/C$3</f>
        <v>0.994570813441917</v>
      </c>
      <c r="D12" s="29">
        <f t="shared" si="0"/>
        <v>0.97013947393054378</v>
      </c>
      <c r="E12" s="36">
        <f t="shared" ref="E12:F12" si="1">E9/E$3</f>
        <v>0.96424225404848829</v>
      </c>
      <c r="F12" s="29">
        <f t="shared" si="1"/>
        <v>0.96321258073574834</v>
      </c>
      <c r="G12" s="29">
        <f t="shared" ref="G12:I12" si="2">G9/G$3</f>
        <v>0.9823083403538333</v>
      </c>
      <c r="H12" s="29">
        <f t="shared" si="2"/>
        <v>0.97332210053355805</v>
      </c>
      <c r="I12" s="29">
        <f t="shared" si="2"/>
        <v>0.98389965365534016</v>
      </c>
    </row>
    <row r="13" spans="1:9" ht="16.95" customHeight="1" x14ac:dyDescent="0.3">
      <c r="A13" s="65"/>
      <c r="B13" s="45" t="str">
        <f>B7</f>
        <v>2</v>
      </c>
      <c r="C13" s="37">
        <f t="shared" ref="C13" si="3">C10/C$3</f>
        <v>0.99428999344753344</v>
      </c>
      <c r="D13" s="28">
        <v>1.0818000000000001</v>
      </c>
      <c r="E13" s="37">
        <f t="shared" ref="E13:F13" si="4">E10/E$3</f>
        <v>0.96255733408218658</v>
      </c>
      <c r="F13" s="28">
        <f t="shared" si="4"/>
        <v>0.97070111391931091</v>
      </c>
      <c r="G13" s="28">
        <f t="shared" ref="G13:I13" si="5">G10/G$3</f>
        <v>0.98043620705794265</v>
      </c>
      <c r="H13" s="28">
        <f t="shared" si="5"/>
        <v>0.96892258728821479</v>
      </c>
      <c r="I13" s="28">
        <f t="shared" si="5"/>
        <v>0.9912009735093138</v>
      </c>
    </row>
    <row r="14" spans="1:9" ht="16.95" customHeight="1" x14ac:dyDescent="0.3">
      <c r="A14" s="27"/>
      <c r="B14" s="27"/>
      <c r="C14" s="27"/>
      <c r="D14" s="41"/>
      <c r="E14" s="44"/>
      <c r="F14" s="44"/>
      <c r="G14" s="44"/>
      <c r="H14" s="44"/>
      <c r="I14" s="44"/>
    </row>
    <row r="15" spans="1:9" ht="16.95" customHeight="1" x14ac:dyDescent="0.3">
      <c r="A15" s="26" t="s">
        <v>10</v>
      </c>
      <c r="B15" s="26"/>
      <c r="C15" s="38">
        <f>STDEVA(C9:C10)</f>
        <v>2.1213203435594091E-4</v>
      </c>
      <c r="D15" s="30">
        <f>(STDEVA(D9:D10))</f>
        <v>1.979898987322272E-3</v>
      </c>
      <c r="E15" s="38">
        <f>(STDEVA(E9:E10))</f>
        <v>1.2727922061358025E-3</v>
      </c>
      <c r="F15" s="30">
        <f>STDEVA(F9:F10)</f>
        <v>5.6568542494923853E-3</v>
      </c>
      <c r="G15" s="38">
        <f t="shared" ref="G15:I15" si="6">STDEVA(G9:G10)</f>
        <v>1.4142135623730963E-3</v>
      </c>
      <c r="H15" s="30">
        <f t="shared" si="6"/>
        <v>3.3234018715768785E-3</v>
      </c>
      <c r="I15" s="38">
        <f t="shared" si="6"/>
        <v>5.5154328932550912E-3</v>
      </c>
    </row>
    <row r="16" spans="1:9" ht="16.95" customHeight="1" x14ac:dyDescent="0.3">
      <c r="A16" s="21" t="s">
        <v>11</v>
      </c>
      <c r="B16" s="21"/>
      <c r="C16" s="39">
        <f t="shared" ref="C16:F16" si="7">C15/(AVERAGE(C9:C10))</f>
        <v>1.9968186977544213E-4</v>
      </c>
      <c r="D16" s="31">
        <f t="shared" si="7"/>
        <v>1.912945881470794E-3</v>
      </c>
      <c r="E16" s="39">
        <f t="shared" si="7"/>
        <v>1.2366811175046663E-3</v>
      </c>
      <c r="F16" s="31">
        <f t="shared" si="7"/>
        <v>5.4761415774369658E-3</v>
      </c>
      <c r="G16" s="39">
        <f t="shared" ref="G16:I16" si="8">G15/(AVERAGE(G9:G10))</f>
        <v>1.3489255650258455E-3</v>
      </c>
      <c r="H16" s="31">
        <f t="shared" si="8"/>
        <v>3.2034332946907114E-3</v>
      </c>
      <c r="I16" s="39">
        <f t="shared" si="8"/>
        <v>5.227898477019044E-3</v>
      </c>
    </row>
  </sheetData>
  <sheetProtection algorithmName="SHA-512" hashValue="BZ43BCCpLouILh9kmmsMCGsrHm8Bk6XUXEm0bI6Q2qeSdoK7L8pbzjcrktW0v1K8ZL1Q8Uqoy05VG9vHz3UXmw==" saltValue="2UO4Eow6tjAdjb6WRtELmQ==" spinCount="100000" sheet="1" objects="1" scenarios="1"/>
  <mergeCells count="7">
    <mergeCell ref="A2:B2"/>
    <mergeCell ref="A1:B1"/>
    <mergeCell ref="A6:A7"/>
    <mergeCell ref="A9:A10"/>
    <mergeCell ref="A12:A13"/>
    <mergeCell ref="A4:B4"/>
    <mergeCell ref="A3:B3"/>
  </mergeCells>
  <conditionalFormatting sqref="C12:C13">
    <cfRule type="cellIs" dxfId="36" priority="118" operator="lessThan">
      <formula>0.9</formula>
    </cfRule>
    <cfRule type="cellIs" dxfId="35" priority="119" operator="greaterThan">
      <formula>1.1</formula>
    </cfRule>
    <cfRule type="cellIs" dxfId="34" priority="120" operator="between">
      <formula>0.9</formula>
      <formula>1.1</formula>
    </cfRule>
  </conditionalFormatting>
  <conditionalFormatting sqref="C6:C8 C6:D7">
    <cfRule type="containsText" dxfId="33" priority="116" operator="containsText" text="&lt;">
      <formula>NOT(ISERROR(SEARCH("&lt;",C6)))</formula>
    </cfRule>
    <cfRule type="cellIs" dxfId="32" priority="117" operator="greaterThan">
      <formula>0</formula>
    </cfRule>
  </conditionalFormatting>
  <conditionalFormatting sqref="D12:D13">
    <cfRule type="cellIs" dxfId="31" priority="108" operator="lessThan">
      <formula>0.9</formula>
    </cfRule>
    <cfRule type="cellIs" dxfId="30" priority="109" operator="greaterThan">
      <formula>1.1</formula>
    </cfRule>
    <cfRule type="cellIs" dxfId="29" priority="110" operator="between">
      <formula>0.9</formula>
      <formula>1.1</formula>
    </cfRule>
  </conditionalFormatting>
  <conditionalFormatting sqref="D6:D8">
    <cfRule type="containsText" dxfId="28" priority="106" operator="containsText" text="&lt;">
      <formula>NOT(ISERROR(SEARCH("&lt;",D6)))</formula>
    </cfRule>
    <cfRule type="cellIs" dxfId="27" priority="107" operator="greaterThan">
      <formula>0</formula>
    </cfRule>
  </conditionalFormatting>
  <conditionalFormatting sqref="C12:D13">
    <cfRule type="cellIs" dxfId="26" priority="105" operator="equal">
      <formula>0</formula>
    </cfRule>
  </conditionalFormatting>
  <conditionalFormatting sqref="E12:E13">
    <cfRule type="cellIs" dxfId="25" priority="56" operator="lessThan">
      <formula>0.9</formula>
    </cfRule>
    <cfRule type="cellIs" dxfId="24" priority="57" operator="greaterThan">
      <formula>1.1</formula>
    </cfRule>
    <cfRule type="cellIs" dxfId="23" priority="58" operator="between">
      <formula>0.9</formula>
      <formula>1.1</formula>
    </cfRule>
  </conditionalFormatting>
  <conditionalFormatting sqref="E6:E8">
    <cfRule type="containsText" dxfId="22" priority="54" operator="containsText" text="&lt;">
      <formula>NOT(ISERROR(SEARCH("&lt;",E6)))</formula>
    </cfRule>
    <cfRule type="cellIs" dxfId="21" priority="55" operator="greaterThan">
      <formula>0</formula>
    </cfRule>
  </conditionalFormatting>
  <conditionalFormatting sqref="E12:E13">
    <cfRule type="cellIs" dxfId="20" priority="53" operator="equal">
      <formula>0</formula>
    </cfRule>
  </conditionalFormatting>
  <conditionalFormatting sqref="G8">
    <cfRule type="containsText" dxfId="19" priority="40" operator="containsText" text="&lt;">
      <formula>NOT(ISERROR(SEARCH("&lt;",G8)))</formula>
    </cfRule>
    <cfRule type="cellIs" dxfId="18" priority="41" operator="greaterThan">
      <formula>0</formula>
    </cfRule>
  </conditionalFormatting>
  <conditionalFormatting sqref="F6:F7">
    <cfRule type="containsText" dxfId="17" priority="37" operator="containsText" text="&lt;">
      <formula>NOT(ISERROR(SEARCH("&lt;",F6)))</formula>
    </cfRule>
    <cfRule type="cellIs" dxfId="16" priority="38" operator="greaterThan">
      <formula>0</formula>
    </cfRule>
  </conditionalFormatting>
  <conditionalFormatting sqref="F12:I13">
    <cfRule type="cellIs" dxfId="15" priority="34" operator="lessThan">
      <formula>0.9</formula>
    </cfRule>
    <cfRule type="cellIs" dxfId="14" priority="35" operator="greaterThan">
      <formula>1.1</formula>
    </cfRule>
    <cfRule type="cellIs" dxfId="13" priority="36" operator="between">
      <formula>0.9</formula>
      <formula>1.1</formula>
    </cfRule>
  </conditionalFormatting>
  <conditionalFormatting sqref="F6:F8">
    <cfRule type="containsText" dxfId="12" priority="32" operator="containsText" text="&lt;">
      <formula>NOT(ISERROR(SEARCH("&lt;",F6)))</formula>
    </cfRule>
    <cfRule type="cellIs" dxfId="11" priority="33" operator="greaterThan">
      <formula>0</formula>
    </cfRule>
  </conditionalFormatting>
  <conditionalFormatting sqref="F12:I13">
    <cfRule type="cellIs" dxfId="10" priority="31" operator="equal">
      <formula>0</formula>
    </cfRule>
  </conditionalFormatting>
  <conditionalFormatting sqref="I8">
    <cfRule type="containsText" dxfId="9" priority="18" operator="containsText" text="&lt;">
      <formula>NOT(ISERROR(SEARCH("&lt;",I8)))</formula>
    </cfRule>
    <cfRule type="cellIs" dxfId="8" priority="19" operator="greaterThan">
      <formula>0</formula>
    </cfRule>
  </conditionalFormatting>
  <conditionalFormatting sqref="H8">
    <cfRule type="containsText" dxfId="7" priority="10" operator="containsText" text="&lt;">
      <formula>NOT(ISERROR(SEARCH("&lt;",H8)))</formula>
    </cfRule>
    <cfRule type="cellIs" dxfId="6" priority="11" operator="greaterThan">
      <formula>0</formula>
    </cfRule>
  </conditionalFormatting>
  <conditionalFormatting sqref="H6:H7">
    <cfRule type="containsText" dxfId="5" priority="7" operator="containsText" text="&lt;">
      <formula>NOT(ISERROR(SEARCH("&lt;",H6)))</formula>
    </cfRule>
    <cfRule type="cellIs" dxfId="4" priority="8" operator="greaterThan">
      <formula>0</formula>
    </cfRule>
  </conditionalFormatting>
  <conditionalFormatting sqref="H6:H7">
    <cfRule type="containsText" dxfId="3" priority="5" operator="containsText" text="&lt;">
      <formula>NOT(ISERROR(SEARCH("&lt;",H6)))</formula>
    </cfRule>
    <cfRule type="cellIs" dxfId="2" priority="6" operator="greaterThan">
      <formula>0</formula>
    </cfRule>
  </conditionalFormatting>
  <conditionalFormatting sqref="I6:I7 G6:G7">
    <cfRule type="containsText" dxfId="1" priority="1" operator="containsText" text="&lt;">
      <formula>NOT(ISERROR(SEARCH("&lt;",G6)))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C226-B7D7-410D-8C13-5F574C271377}">
  <dimension ref="A1:E15"/>
  <sheetViews>
    <sheetView zoomScale="130" zoomScaleNormal="130" workbookViewId="0">
      <selection activeCell="D11" sqref="D11"/>
    </sheetView>
  </sheetViews>
  <sheetFormatPr defaultColWidth="0" defaultRowHeight="12.6" customHeight="1" zeroHeight="1" x14ac:dyDescent="0.3"/>
  <cols>
    <col min="1" max="1" width="45.88671875" style="11" bestFit="1" customWidth="1"/>
    <col min="2" max="2" width="17.33203125" style="11" bestFit="1" customWidth="1"/>
    <col min="3" max="3" width="8.33203125" style="11" bestFit="1" customWidth="1"/>
    <col min="4" max="4" width="18.5546875" style="11" bestFit="1" customWidth="1"/>
    <col min="5" max="5" width="12.6640625" style="11" bestFit="1" customWidth="1"/>
    <col min="6" max="16384" width="8.88671875" style="11" hidden="1"/>
  </cols>
  <sheetData>
    <row r="1" spans="1:5" ht="12.6" customHeight="1" thickBot="1" x14ac:dyDescent="0.25">
      <c r="A1" s="12" t="s">
        <v>2</v>
      </c>
    </row>
    <row r="2" spans="1:5" ht="12.6" customHeight="1" x14ac:dyDescent="0.3">
      <c r="A2" s="16" t="s">
        <v>3</v>
      </c>
      <c r="B2" s="2" t="s">
        <v>4</v>
      </c>
      <c r="C2" s="2" t="s">
        <v>1</v>
      </c>
      <c r="D2" s="2"/>
      <c r="E2" s="3" t="s">
        <v>5</v>
      </c>
    </row>
    <row r="3" spans="1:5" ht="12.6" customHeight="1" x14ac:dyDescent="0.3">
      <c r="A3" s="17"/>
      <c r="B3" s="13"/>
      <c r="C3" s="14"/>
      <c r="D3" s="15"/>
      <c r="E3" s="4">
        <f>B3*C3</f>
        <v>0</v>
      </c>
    </row>
    <row r="4" spans="1:5" ht="12.6" customHeight="1" x14ac:dyDescent="0.3">
      <c r="A4" s="17"/>
      <c r="B4" s="13"/>
      <c r="C4" s="14"/>
      <c r="D4" s="15"/>
      <c r="E4" s="4"/>
    </row>
    <row r="5" spans="1:5" ht="12.6" customHeight="1" x14ac:dyDescent="0.3">
      <c r="A5" s="17"/>
      <c r="B5" s="13"/>
      <c r="C5" s="19"/>
      <c r="D5" s="15"/>
      <c r="E5" s="4"/>
    </row>
    <row r="6" spans="1:5" ht="12.6" customHeight="1" x14ac:dyDescent="0.3">
      <c r="A6" s="17"/>
      <c r="B6" s="13"/>
      <c r="C6" s="19"/>
      <c r="D6" s="15"/>
      <c r="E6" s="4"/>
    </row>
    <row r="7" spans="1:5" ht="12.6" customHeight="1" x14ac:dyDescent="0.3">
      <c r="A7" s="17"/>
      <c r="B7" s="13"/>
      <c r="C7" s="19"/>
      <c r="D7" s="15"/>
      <c r="E7" s="4"/>
    </row>
    <row r="8" spans="1:5" ht="12.6" customHeight="1" x14ac:dyDescent="0.3">
      <c r="A8" s="17"/>
      <c r="B8" s="13"/>
      <c r="C8" s="19"/>
      <c r="D8" s="15"/>
      <c r="E8" s="4"/>
    </row>
    <row r="9" spans="1:5" ht="12.6" customHeight="1" x14ac:dyDescent="0.3">
      <c r="A9" s="17"/>
      <c r="B9" s="13"/>
      <c r="C9" s="19"/>
      <c r="D9" s="15"/>
      <c r="E9" s="4"/>
    </row>
    <row r="10" spans="1:5" ht="12.6" customHeight="1" x14ac:dyDescent="0.3">
      <c r="A10" s="17"/>
      <c r="B10" s="13"/>
      <c r="C10" s="19"/>
      <c r="D10" s="15"/>
      <c r="E10" s="4"/>
    </row>
    <row r="11" spans="1:5" ht="12.6" customHeight="1" x14ac:dyDescent="0.3">
      <c r="A11" s="17"/>
      <c r="B11" s="13"/>
      <c r="C11" s="19"/>
      <c r="D11" s="15"/>
      <c r="E11" s="4"/>
    </row>
    <row r="12" spans="1:5" ht="12.6" customHeight="1" x14ac:dyDescent="0.3">
      <c r="A12" s="17"/>
      <c r="B12" s="13"/>
      <c r="C12" s="19"/>
      <c r="D12" s="15"/>
      <c r="E12" s="4"/>
    </row>
    <row r="13" spans="1:5" ht="12.6" customHeight="1" x14ac:dyDescent="0.3">
      <c r="A13" s="17"/>
      <c r="B13" s="13"/>
      <c r="C13" s="19"/>
      <c r="D13" s="15"/>
      <c r="E13" s="4"/>
    </row>
    <row r="14" spans="1:5" ht="12.6" customHeight="1" thickBot="1" x14ac:dyDescent="0.35">
      <c r="A14" s="18"/>
      <c r="B14" s="5"/>
      <c r="C14" s="6"/>
      <c r="D14" s="7"/>
      <c r="E14" s="8"/>
    </row>
    <row r="15" spans="1:5" ht="12.6" customHeight="1" thickBot="1" x14ac:dyDescent="0.35">
      <c r="A15" s="1"/>
      <c r="B15" s="1"/>
      <c r="C15" s="1"/>
      <c r="D15" s="9" t="s">
        <v>6</v>
      </c>
      <c r="E15" s="10">
        <f>SUM(E3:E14)</f>
        <v>0</v>
      </c>
    </row>
  </sheetData>
  <sheetProtection algorithmName="SHA-512" hashValue="w+G+Xq36/0VeY4pYDUgEW2j2kCKa2jYePcIcc4DfJcibG4jB2tLjQnlfnOGO6kuSCYuGGrWzL9lW7nf25V2Tqw==" saltValue="ZSQpRMIchtnT9AfnY/rwt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QC</vt:lpstr>
      <vt:lpstr>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Minju Lee</dc:creator>
  <cp:lastModifiedBy>Florian Breider</cp:lastModifiedBy>
  <dcterms:created xsi:type="dcterms:W3CDTF">2025-08-12T09:33:27Z</dcterms:created>
  <dcterms:modified xsi:type="dcterms:W3CDTF">2025-10-20T14:49:32Z</dcterms:modified>
</cp:coreProperties>
</file>